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4 International Academy of Columbus/Five Year Forecast and Budget/FY 2024/Spring 2024 Submission/"/>
    </mc:Choice>
  </mc:AlternateContent>
  <xr:revisionPtr revIDLastSave="1448" documentId="11_AAB2EF21DA3D145507609AB86E122B0D83CFA51B" xr6:coauthVersionLast="47" xr6:coauthVersionMax="47" xr10:uidLastSave="{1065C9B0-1674-4A41-A430-7E56A2DB9188}"/>
  <bookViews>
    <workbookView xWindow="28875" yWindow="0" windowWidth="2497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E92" i="1" l="1"/>
  <c r="E22" i="1" s="1"/>
  <c r="C92" i="1"/>
  <c r="C22" i="1" s="1"/>
  <c r="B92" i="1"/>
  <c r="B22" i="1" s="1"/>
  <c r="D116" i="1" l="1"/>
  <c r="E116" i="1"/>
  <c r="C116" i="1"/>
  <c r="I92" i="1" l="1"/>
  <c r="I22" i="1" s="1"/>
  <c r="G92" i="1"/>
  <c r="G22" i="1" s="1"/>
  <c r="H92" i="1"/>
  <c r="H22" i="1" s="1"/>
  <c r="F92" i="1"/>
  <c r="F22" i="1" s="1"/>
  <c r="D99" i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F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G100" i="1"/>
  <c r="I101" i="1"/>
  <c r="C100" i="1"/>
  <c r="D100" i="1"/>
  <c r="H100" i="1"/>
  <c r="B101" i="1"/>
  <c r="D31" i="1"/>
  <c r="D97" i="1" s="1"/>
  <c r="C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B97" i="1"/>
  <c r="B49" i="1"/>
  <c r="B53" i="1" s="1"/>
  <c r="B102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44" i="1"/>
  <c r="E101" i="1" s="1"/>
  <c r="E49" i="1" l="1"/>
  <c r="E53" i="1" s="1"/>
  <c r="F51" i="1" s="1"/>
  <c r="F101" i="1"/>
  <c r="F53" i="1" l="1"/>
  <c r="G51" i="1" s="1"/>
  <c r="F102" i="1"/>
  <c r="G102" i="1" l="1"/>
  <c r="G44" i="1"/>
  <c r="G49" i="1" s="1"/>
  <c r="G53" i="1" s="1"/>
  <c r="H51" i="1" s="1"/>
  <c r="G97" i="1"/>
  <c r="H101" i="1" l="1"/>
  <c r="G101" i="1"/>
  <c r="H53" i="1"/>
  <c r="I51" i="1" s="1"/>
  <c r="H102" i="1"/>
  <c r="I53" i="1" l="1"/>
  <c r="I102" i="1"/>
</calcChain>
</file>

<file path=xl/sharedStrings.xml><?xml version="1.0" encoding="utf-8"?>
<sst xmlns="http://schemas.openxmlformats.org/spreadsheetml/2006/main" count="139" uniqueCount="119">
  <si>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</si>
  <si>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</si>
  <si>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</si>
  <si>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</si>
  <si>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</si>
  <si>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</si>
  <si>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</si>
  <si>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</si>
  <si>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</si>
  <si>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</si>
  <si>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</si>
  <si>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</si>
  <si>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</si>
  <si>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</si>
  <si>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</si>
  <si>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</si>
  <si>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</si>
  <si>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</si>
  <si>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</si>
  <si>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</si>
  <si>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</si>
  <si>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</si>
  <si>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</si>
  <si>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</si>
  <si>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</si>
  <si>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</si>
  <si>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</si>
  <si>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</si>
  <si>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</si>
  <si>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</si>
  <si>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</si>
  <si>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</si>
  <si>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</si>
  <si>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</si>
  <si>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</si>
  <si>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</si>
  <si>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</si>
  <si>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</si>
  <si>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</si>
  <si>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</si>
  <si>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</si>
  <si>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</si>
  <si>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</si>
  <si>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</si>
  <si>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</si>
  <si>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</si>
  <si>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</si>
  <si>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</si>
  <si>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</si>
  <si>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</si>
  <si>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</si>
  <si>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</si>
  <si>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</si>
  <si>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</si>
  <si>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</si>
  <si>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</si>
  <si>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</si>
  <si>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</si>
  <si>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</si>
  <si>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</si>
  <si>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</si>
  <si>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</si>
  <si>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</si>
  <si>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</si>
  <si>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</si>
  <si>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</si>
  <si>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</si>
  <si>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</si>
  <si>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</si>
  <si>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</si>
  <si>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</si>
  <si>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</si>
  <si>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</si>
  <si>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</si>
  <si>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</si>
  <si>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</si>
  <si>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</si>
  <si>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</si>
  <si>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</si>
  <si>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</si>
  <si>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</si>
  <si>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</si>
  <si>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</si>
  <si>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</si>
  <si>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</si>
  <si>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</si>
  <si>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</si>
  <si>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</si>
  <si>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</si>
  <si>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</si>
  <si>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</si>
  <si>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</si>
  <si>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</si>
  <si>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</si>
  <si>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</si>
  <si>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</si>
  <si>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</si>
  <si>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</si>
  <si>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</si>
  <si>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</si>
  <si>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</si>
  <si>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</si>
  <si>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</si>
  <si>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</si>
  <si>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</si>
  <si>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>Fiscal Year 2024-2028 Projected Debt</t>
  </si>
  <si>
    <t>For the Fiscal Years Ended 2021 through 2023, Actual and</t>
  </si>
  <si>
    <t>the Fiscal Years Ending 2024 through 2028, Forecasted</t>
  </si>
  <si>
    <t xml:space="preserve"> </t>
  </si>
  <si>
    <t>IRN No.: 143172</t>
  </si>
  <si>
    <t>Franklin</t>
  </si>
  <si>
    <t>International Academy of Columbus</t>
  </si>
  <si>
    <t>Contract Term: 6/30/2025</t>
  </si>
  <si>
    <t>*Sponsor Fees are 3% of Operating Revenues</t>
  </si>
  <si>
    <t>*Benefits are medical insurance premiums, payroll taxes, and retirement benefits</t>
  </si>
  <si>
    <t>*Rent Is $21,475.13 per month through FY2025, at which time it increases to $22,548.89 per month</t>
  </si>
  <si>
    <t>*The school currently has no debt and does not foresee any in the near future</t>
  </si>
  <si>
    <t>FY24 - May 2024 submission</t>
  </si>
  <si>
    <t>*The school anticipates total expenditures per FTE to be the following over the next 5 years:  FY2024 - $13,331, FY2025 - $12,824, FY2026 - $12,996, FY2027 - $12,949, FY2028 - $12,913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</si>
</sst>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5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0" fontId="5" fillId="0" borderId="4" xfId="0" applyFont="1" applyBorder="1"/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0" borderId="29" xfId="0" applyFont="1" applyBorder="1" applyAlignment="1">
      <alignment horizontal="center" wrapText="1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32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2" borderId="31" xfId="0" applyNumberFormat="1" applyFont="1" applyFill="1" applyBorder="1" applyAlignment="1">
      <alignment horizontal="right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3"/>
  <sheetViews>
    <sheetView tabSelected="1" zoomScaleNormal="100" workbookViewId="0">
      <selection activeCell="L39" sqref="L39"/>
    </sheetView>
  </sheetViews>
  <sheetFormatPr defaultColWidth="9.140625" defaultRowHeight="12" x14ac:dyDescent="0.2"/>
  <cols>
    <col min="1" max="1" width="46.1406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6384" width="9.140625" style="4"/>
  </cols>
  <sheetData>
    <row r="1" spans="1:9" ht="12.75" x14ac:dyDescent="0.2">
      <c r="A1" s="1" t="s">
        <v>117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109</v>
      </c>
      <c r="B2" s="6"/>
      <c r="C2" s="6"/>
      <c r="D2" s="6"/>
      <c r="H2" s="7" t="s">
        <v>0</v>
      </c>
      <c r="I2" s="8" t="s">
        <v>110</v>
      </c>
    </row>
    <row r="3" spans="1:9" s="12" customFormat="1" ht="14.25" x14ac:dyDescent="0.2">
      <c r="A3" s="9" t="s">
        <v>94</v>
      </c>
      <c r="B3" s="49"/>
      <c r="C3" s="192"/>
      <c r="D3" s="192"/>
      <c r="E3" s="192"/>
      <c r="F3" s="192"/>
      <c r="G3" s="10"/>
      <c r="H3" s="10"/>
      <c r="I3" s="11"/>
    </row>
    <row r="4" spans="1:9" s="12" customFormat="1" ht="14.25" x14ac:dyDescent="0.2">
      <c r="A4" s="9" t="s">
        <v>112</v>
      </c>
      <c r="B4" s="15" t="s">
        <v>95</v>
      </c>
      <c r="C4" s="196" t="s">
        <v>111</v>
      </c>
      <c r="D4" s="196"/>
      <c r="E4" s="196"/>
      <c r="F4" s="196"/>
      <c r="G4" s="10"/>
      <c r="H4" s="10"/>
      <c r="I4" s="11"/>
    </row>
    <row r="5" spans="1:9" s="12" customFormat="1" ht="14.25" x14ac:dyDescent="0.2">
      <c r="A5" s="193" t="s">
        <v>1</v>
      </c>
      <c r="B5" s="194"/>
      <c r="C5" s="194"/>
      <c r="D5" s="194"/>
      <c r="E5" s="194"/>
      <c r="F5" s="194"/>
      <c r="G5" s="194"/>
      <c r="H5" s="194"/>
      <c r="I5" s="195"/>
    </row>
    <row r="6" spans="1:9" s="12" customFormat="1" ht="14.25" x14ac:dyDescent="0.2">
      <c r="A6" s="193" t="s">
        <v>106</v>
      </c>
      <c r="B6" s="194"/>
      <c r="C6" s="194"/>
      <c r="D6" s="194"/>
      <c r="E6" s="194"/>
      <c r="F6" s="194"/>
      <c r="G6" s="194"/>
      <c r="H6" s="194"/>
      <c r="I6" s="195"/>
    </row>
    <row r="7" spans="1:9" s="12" customFormat="1" ht="14.25" x14ac:dyDescent="0.2">
      <c r="A7" s="193" t="s">
        <v>107</v>
      </c>
      <c r="B7" s="194"/>
      <c r="C7" s="194"/>
      <c r="D7" s="194"/>
      <c r="E7" s="194"/>
      <c r="F7" s="194"/>
      <c r="G7" s="194"/>
      <c r="H7" s="194"/>
      <c r="I7" s="195"/>
    </row>
    <row r="8" spans="1:9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9" ht="13.5" customHeight="1" thickBot="1" x14ac:dyDescent="0.25">
      <c r="A9" s="17"/>
      <c r="B9" s="186" t="s">
        <v>2</v>
      </c>
      <c r="C9" s="187"/>
      <c r="D9" s="188"/>
      <c r="E9" s="18" t="s">
        <v>3</v>
      </c>
      <c r="F9" s="19"/>
      <c r="G9" s="19"/>
      <c r="H9" s="19"/>
      <c r="I9" s="20"/>
    </row>
    <row r="10" spans="1:9" x14ac:dyDescent="0.2">
      <c r="A10" s="17"/>
      <c r="B10" s="21" t="s">
        <v>4</v>
      </c>
      <c r="C10" s="22" t="s">
        <v>4</v>
      </c>
      <c r="D10" s="22" t="s">
        <v>4</v>
      </c>
      <c r="E10" s="171" t="s">
        <v>4</v>
      </c>
      <c r="F10" s="172" t="s">
        <v>4</v>
      </c>
      <c r="G10" s="172" t="s">
        <v>4</v>
      </c>
      <c r="H10" s="172" t="s">
        <v>4</v>
      </c>
      <c r="I10" s="173" t="s">
        <v>4</v>
      </c>
    </row>
    <row r="11" spans="1:9" x14ac:dyDescent="0.2">
      <c r="A11" s="17"/>
      <c r="B11" s="27">
        <v>2021</v>
      </c>
      <c r="C11" s="176">
        <v>2022</v>
      </c>
      <c r="D11" s="176">
        <v>2023</v>
      </c>
      <c r="E11" s="29">
        <v>2024</v>
      </c>
      <c r="F11" s="205">
        <v>2025</v>
      </c>
      <c r="G11" s="206">
        <v>2026</v>
      </c>
      <c r="H11" s="206">
        <v>2027</v>
      </c>
      <c r="I11" s="30">
        <v>2028</v>
      </c>
    </row>
    <row r="12" spans="1:9" x14ac:dyDescent="0.2">
      <c r="A12" s="31" t="s">
        <v>5</v>
      </c>
      <c r="B12" s="75"/>
      <c r="C12" s="55"/>
      <c r="D12" s="168"/>
      <c r="E12" s="83"/>
      <c r="F12" s="56"/>
      <c r="G12" s="56"/>
      <c r="H12" s="56"/>
      <c r="I12" s="84"/>
    </row>
    <row r="13" spans="1:9" x14ac:dyDescent="0.2">
      <c r="A13" s="17" t="s">
        <v>6</v>
      </c>
      <c r="B13" s="76">
        <v>2510542</v>
      </c>
      <c r="C13" s="57">
        <v>2594390</v>
      </c>
      <c r="D13" s="164">
        <v>2751360.42</v>
      </c>
      <c r="E13" s="85">
        <v>2713594.56</v>
      </c>
      <c r="F13" s="58">
        <v>2767152.35</v>
      </c>
      <c r="G13" s="58">
        <v>2811783.8395161289</v>
      </c>
      <c r="H13" s="58">
        <v>2901046.8185483869</v>
      </c>
      <c r="I13" s="207">
        <v>2990309.797580645</v>
      </c>
    </row>
    <row r="14" spans="1:9" x14ac:dyDescent="0.2">
      <c r="A14" s="17" t="s">
        <v>7</v>
      </c>
      <c r="B14" s="77">
        <v>0</v>
      </c>
      <c r="C14" s="59">
        <v>0</v>
      </c>
      <c r="D14" s="165">
        <v>0</v>
      </c>
      <c r="E14" s="86">
        <v>0</v>
      </c>
      <c r="F14" s="60">
        <v>0</v>
      </c>
      <c r="G14" s="60">
        <v>0</v>
      </c>
      <c r="H14" s="60">
        <v>0</v>
      </c>
      <c r="I14" s="87">
        <v>0</v>
      </c>
    </row>
    <row r="15" spans="1:9" x14ac:dyDescent="0.2">
      <c r="A15" s="17" t="s">
        <v>8</v>
      </c>
      <c r="B15" s="77">
        <v>0</v>
      </c>
      <c r="C15" s="59">
        <v>0</v>
      </c>
      <c r="D15" s="165">
        <v>0</v>
      </c>
      <c r="E15" s="86">
        <v>2369.8000000000002</v>
      </c>
      <c r="F15" s="60">
        <v>0</v>
      </c>
      <c r="G15" s="60">
        <v>0</v>
      </c>
      <c r="H15" s="60">
        <v>0</v>
      </c>
      <c r="I15" s="87">
        <v>0</v>
      </c>
    </row>
    <row r="16" spans="1:9" x14ac:dyDescent="0.2">
      <c r="A16" s="17" t="s">
        <v>9</v>
      </c>
      <c r="B16" s="77">
        <v>423511</v>
      </c>
      <c r="C16" s="59">
        <v>526862</v>
      </c>
      <c r="D16" s="165">
        <v>186318.1</v>
      </c>
      <c r="E16" s="86">
        <v>318502.69</v>
      </c>
      <c r="F16" s="60">
        <v>324788.93</v>
      </c>
      <c r="G16" s="60">
        <v>330027.46112903225</v>
      </c>
      <c r="H16" s="60">
        <v>340504.52338709676</v>
      </c>
      <c r="I16" s="87">
        <v>350981.58564516128</v>
      </c>
    </row>
    <row r="17" spans="1:9" x14ac:dyDescent="0.2">
      <c r="A17" s="32" t="s">
        <v>10</v>
      </c>
      <c r="B17" s="78">
        <f t="shared" ref="B17:I17" si="0">SUM(B12:B16)</f>
        <v>2934053</v>
      </c>
      <c r="C17" s="61">
        <f t="shared" si="0"/>
        <v>3121252</v>
      </c>
      <c r="D17" s="166">
        <f t="shared" si="0"/>
        <v>2937678.52</v>
      </c>
      <c r="E17" s="88">
        <f t="shared" si="0"/>
        <v>3034467.05</v>
      </c>
      <c r="F17" s="62">
        <f t="shared" si="0"/>
        <v>3091941.2800000003</v>
      </c>
      <c r="G17" s="62">
        <f t="shared" si="0"/>
        <v>3141811.300645161</v>
      </c>
      <c r="H17" s="62">
        <f t="shared" si="0"/>
        <v>3241551.3419354837</v>
      </c>
      <c r="I17" s="89">
        <f t="shared" si="0"/>
        <v>3341291.3832258061</v>
      </c>
    </row>
    <row r="18" spans="1:9" x14ac:dyDescent="0.2">
      <c r="A18" s="32"/>
      <c r="B18" s="78"/>
      <c r="C18" s="61"/>
      <c r="D18" s="166"/>
      <c r="E18" s="88"/>
      <c r="F18" s="62"/>
      <c r="G18" s="62"/>
      <c r="H18" s="62"/>
      <c r="I18" s="89"/>
    </row>
    <row r="19" spans="1:9" x14ac:dyDescent="0.2">
      <c r="A19" s="31" t="s">
        <v>11</v>
      </c>
      <c r="B19" s="78"/>
      <c r="C19" s="63"/>
      <c r="D19" s="167"/>
      <c r="E19" s="90"/>
      <c r="F19" s="64"/>
      <c r="G19" s="64"/>
      <c r="H19" s="64"/>
      <c r="I19" s="91"/>
    </row>
    <row r="20" spans="1:9" x14ac:dyDescent="0.2">
      <c r="A20" s="17" t="s">
        <v>12</v>
      </c>
      <c r="B20" s="76">
        <v>1254340</v>
      </c>
      <c r="C20" s="57">
        <v>1302438</v>
      </c>
      <c r="D20" s="164">
        <v>2056257.74</v>
      </c>
      <c r="E20" s="92">
        <v>2235679.54</v>
      </c>
      <c r="F20" s="58">
        <v>2034784.93</v>
      </c>
      <c r="G20" s="58">
        <v>2095828.4779000001</v>
      </c>
      <c r="H20" s="58">
        <v>2158703.3322370001</v>
      </c>
      <c r="I20" s="207">
        <v>2223464.4322041101</v>
      </c>
    </row>
    <row r="21" spans="1:9" x14ac:dyDescent="0.2">
      <c r="A21" s="17" t="s">
        <v>13</v>
      </c>
      <c r="B21" s="77">
        <v>577405</v>
      </c>
      <c r="C21" s="59">
        <v>633974</v>
      </c>
      <c r="D21" s="165">
        <v>769200.19</v>
      </c>
      <c r="E21" s="93">
        <v>738072.66</v>
      </c>
      <c r="F21" s="65">
        <v>749912.62</v>
      </c>
      <c r="G21" s="58">
        <v>772409.99860000005</v>
      </c>
      <c r="H21" s="58">
        <v>795582.29855800013</v>
      </c>
      <c r="I21" s="207">
        <v>819449.76751474012</v>
      </c>
    </row>
    <row r="22" spans="1:9" x14ac:dyDescent="0.2">
      <c r="A22" s="17" t="s">
        <v>14</v>
      </c>
      <c r="B22" s="77">
        <f t="shared" ref="B22:I22" si="1">B92</f>
        <v>612301</v>
      </c>
      <c r="C22" s="59">
        <f t="shared" si="1"/>
        <v>600824</v>
      </c>
      <c r="D22" s="165">
        <f t="shared" si="1"/>
        <v>866490.24999999988</v>
      </c>
      <c r="E22" s="93">
        <f t="shared" si="1"/>
        <v>898543.03</v>
      </c>
      <c r="F22" s="65">
        <f t="shared" si="1"/>
        <v>997402.91999999993</v>
      </c>
      <c r="G22" s="65">
        <f t="shared" si="1"/>
        <v>1026831.8719306452</v>
      </c>
      <c r="H22" s="65">
        <f t="shared" si="1"/>
        <v>1049682.1495029354</v>
      </c>
      <c r="I22" s="94">
        <f t="shared" si="1"/>
        <v>1072839.4325945557</v>
      </c>
    </row>
    <row r="23" spans="1:9" x14ac:dyDescent="0.2">
      <c r="A23" s="17" t="s">
        <v>15</v>
      </c>
      <c r="B23" s="77">
        <v>42602</v>
      </c>
      <c r="C23" s="59">
        <v>89052</v>
      </c>
      <c r="D23" s="165">
        <v>192229.01</v>
      </c>
      <c r="E23" s="93">
        <v>167654.63</v>
      </c>
      <c r="F23" s="65">
        <v>172684.27</v>
      </c>
      <c r="G23" s="65">
        <v>177864.79809999999</v>
      </c>
      <c r="H23" s="65">
        <v>183200.74204299998</v>
      </c>
      <c r="I23" s="94">
        <v>188696.76430428997</v>
      </c>
    </row>
    <row r="24" spans="1:9" x14ac:dyDescent="0.2">
      <c r="A24" s="17" t="s">
        <v>16</v>
      </c>
      <c r="B24" s="77">
        <v>49211</v>
      </c>
      <c r="C24" s="59">
        <v>16445</v>
      </c>
      <c r="D24" s="165">
        <v>186270.84</v>
      </c>
      <c r="E24" s="93">
        <v>3044</v>
      </c>
      <c r="F24" s="65">
        <v>10000</v>
      </c>
      <c r="G24" s="65">
        <v>10000</v>
      </c>
      <c r="H24" s="65">
        <v>10000</v>
      </c>
      <c r="I24" s="94">
        <v>10000</v>
      </c>
    </row>
    <row r="25" spans="1:9" x14ac:dyDescent="0.2">
      <c r="A25" s="17" t="s">
        <v>17</v>
      </c>
      <c r="B25" s="77">
        <v>0</v>
      </c>
      <c r="C25" s="59">
        <v>0</v>
      </c>
      <c r="D25" s="165">
        <v>0</v>
      </c>
      <c r="E25" s="93">
        <v>0</v>
      </c>
      <c r="F25" s="65">
        <v>0</v>
      </c>
      <c r="G25" s="65">
        <v>0</v>
      </c>
      <c r="H25" s="65">
        <v>0</v>
      </c>
      <c r="I25" s="94">
        <v>0</v>
      </c>
    </row>
    <row r="26" spans="1:9" x14ac:dyDescent="0.2">
      <c r="A26" s="17" t="s">
        <v>18</v>
      </c>
      <c r="B26" s="77">
        <v>13122</v>
      </c>
      <c r="C26" s="59">
        <v>13122</v>
      </c>
      <c r="D26" s="165">
        <v>14836.240000000002</v>
      </c>
      <c r="E26" s="93">
        <v>9693.08</v>
      </c>
      <c r="F26" s="60">
        <v>10520.37</v>
      </c>
      <c r="G26" s="60">
        <v>10835.981100000001</v>
      </c>
      <c r="H26" s="60">
        <v>11161.060533000002</v>
      </c>
      <c r="I26" s="87">
        <v>11495.892348990003</v>
      </c>
    </row>
    <row r="27" spans="1:9" x14ac:dyDescent="0.2">
      <c r="A27" s="17" t="s">
        <v>19</v>
      </c>
      <c r="B27" s="77">
        <v>0</v>
      </c>
      <c r="C27" s="59">
        <v>0</v>
      </c>
      <c r="D27" s="165">
        <v>0</v>
      </c>
      <c r="E27" s="93">
        <v>0</v>
      </c>
      <c r="F27" s="60">
        <v>0</v>
      </c>
      <c r="G27" s="60">
        <v>0</v>
      </c>
      <c r="H27" s="60">
        <v>0</v>
      </c>
      <c r="I27" s="87">
        <v>0</v>
      </c>
    </row>
    <row r="28" spans="1:9" x14ac:dyDescent="0.2">
      <c r="A28" s="17" t="s">
        <v>20</v>
      </c>
      <c r="B28" s="78">
        <f t="shared" ref="B28:D28" si="2">SUM(B19:B27)</f>
        <v>2548981</v>
      </c>
      <c r="C28" s="61">
        <f t="shared" si="2"/>
        <v>2655855</v>
      </c>
      <c r="D28" s="166">
        <f t="shared" si="2"/>
        <v>4085284.2699999996</v>
      </c>
      <c r="E28" s="88">
        <f>SUM(E19:E27)</f>
        <v>4052686.9400000004</v>
      </c>
      <c r="F28" s="62">
        <f t="shared" ref="F28:I28" si="3">SUM(F19:F27)</f>
        <v>3975305.11</v>
      </c>
      <c r="G28" s="62">
        <f t="shared" si="3"/>
        <v>4093771.1276306449</v>
      </c>
      <c r="H28" s="62">
        <f t="shared" si="3"/>
        <v>4208329.5828739358</v>
      </c>
      <c r="I28" s="89">
        <f t="shared" si="3"/>
        <v>4325946.2889666855</v>
      </c>
    </row>
    <row r="29" spans="1:9" ht="12" customHeight="1" x14ac:dyDescent="0.2">
      <c r="A29" s="17"/>
      <c r="B29" s="78"/>
      <c r="C29" s="61"/>
      <c r="D29" s="166"/>
      <c r="E29" s="88"/>
      <c r="F29" s="62"/>
      <c r="G29" s="62"/>
      <c r="H29" s="62"/>
      <c r="I29" s="89"/>
    </row>
    <row r="30" spans="1:9" ht="12" customHeight="1" x14ac:dyDescent="0.2">
      <c r="A30" s="17" t="s">
        <v>21</v>
      </c>
      <c r="B30" s="78"/>
      <c r="C30" s="61"/>
      <c r="D30" s="166"/>
      <c r="E30" s="88"/>
      <c r="F30" s="62"/>
      <c r="G30" s="62"/>
      <c r="H30" s="62"/>
      <c r="I30" s="89"/>
    </row>
    <row r="31" spans="1:9" ht="12" customHeight="1" x14ac:dyDescent="0.2">
      <c r="A31" s="17" t="s">
        <v>11</v>
      </c>
      <c r="B31" s="78">
        <f t="shared" ref="B31:I31" si="4">+B17-B28</f>
        <v>385072</v>
      </c>
      <c r="C31" s="61">
        <f t="shared" si="4"/>
        <v>465397</v>
      </c>
      <c r="D31" s="166">
        <f t="shared" si="4"/>
        <v>-1147605.7499999995</v>
      </c>
      <c r="E31" s="88">
        <f t="shared" si="4"/>
        <v>-1018219.8900000006</v>
      </c>
      <c r="F31" s="62">
        <f t="shared" si="4"/>
        <v>-883363.82999999961</v>
      </c>
      <c r="G31" s="62">
        <f t="shared" si="4"/>
        <v>-951959.82698548399</v>
      </c>
      <c r="H31" s="62">
        <f t="shared" si="4"/>
        <v>-966778.24093845207</v>
      </c>
      <c r="I31" s="89">
        <f t="shared" si="4"/>
        <v>-984654.90574087948</v>
      </c>
    </row>
    <row r="32" spans="1:9" ht="12" customHeight="1" x14ac:dyDescent="0.2">
      <c r="A32" s="17"/>
      <c r="B32" s="78"/>
      <c r="C32" s="61"/>
      <c r="D32" s="166"/>
      <c r="E32" s="88"/>
      <c r="F32" s="62"/>
      <c r="G32" s="62"/>
      <c r="H32" s="62"/>
      <c r="I32" s="89"/>
    </row>
    <row r="33" spans="1:9" ht="12" customHeight="1" x14ac:dyDescent="0.2">
      <c r="A33" s="31" t="s">
        <v>22</v>
      </c>
      <c r="B33" s="79"/>
      <c r="C33" s="63"/>
      <c r="D33" s="167"/>
      <c r="E33" s="95"/>
      <c r="F33" s="66"/>
      <c r="G33" s="66"/>
      <c r="H33" s="66"/>
      <c r="I33" s="96"/>
    </row>
    <row r="34" spans="1:9" ht="12" customHeight="1" x14ac:dyDescent="0.2">
      <c r="A34" s="17" t="s">
        <v>23</v>
      </c>
      <c r="B34" s="76">
        <v>-192069.5</v>
      </c>
      <c r="C34" s="57">
        <v>-37007.46</v>
      </c>
      <c r="D34" s="164">
        <v>672819.69</v>
      </c>
      <c r="E34" s="85">
        <v>1231899.9099999999</v>
      </c>
      <c r="F34" s="58">
        <v>655007.89</v>
      </c>
      <c r="G34" s="58">
        <v>665572.53338709672</v>
      </c>
      <c r="H34" s="58">
        <v>686701.82016129023</v>
      </c>
      <c r="I34" s="207">
        <v>707831.10693548387</v>
      </c>
    </row>
    <row r="35" spans="1:9" ht="12" customHeight="1" x14ac:dyDescent="0.2">
      <c r="A35" s="17" t="s">
        <v>24</v>
      </c>
      <c r="B35" s="77">
        <v>0</v>
      </c>
      <c r="C35" s="59">
        <v>0</v>
      </c>
      <c r="D35" s="165">
        <v>276518.34999999998</v>
      </c>
      <c r="E35" s="86">
        <v>321650.83</v>
      </c>
      <c r="F35" s="60">
        <v>302847.99</v>
      </c>
      <c r="G35" s="60">
        <v>307732.63500000001</v>
      </c>
      <c r="H35" s="60">
        <v>317501.92499999999</v>
      </c>
      <c r="I35" s="87">
        <v>327271.21499999997</v>
      </c>
    </row>
    <row r="36" spans="1:9" ht="12" customHeight="1" x14ac:dyDescent="0.2">
      <c r="A36" s="17" t="s">
        <v>25</v>
      </c>
      <c r="B36" s="77">
        <v>0</v>
      </c>
      <c r="C36" s="59">
        <v>0</v>
      </c>
      <c r="D36" s="165">
        <v>0</v>
      </c>
      <c r="E36" s="86">
        <v>0</v>
      </c>
      <c r="F36" s="60">
        <v>0</v>
      </c>
      <c r="G36" s="60">
        <v>0</v>
      </c>
      <c r="H36" s="60">
        <v>0</v>
      </c>
      <c r="I36" s="87">
        <v>0</v>
      </c>
    </row>
    <row r="37" spans="1:9" ht="12" customHeight="1" x14ac:dyDescent="0.2">
      <c r="A37" s="17" t="s">
        <v>26</v>
      </c>
      <c r="B37" s="77">
        <v>0</v>
      </c>
      <c r="C37" s="59">
        <v>0</v>
      </c>
      <c r="D37" s="165">
        <v>0</v>
      </c>
      <c r="E37" s="86">
        <v>0</v>
      </c>
      <c r="F37" s="60">
        <v>0</v>
      </c>
      <c r="G37" s="60">
        <v>0</v>
      </c>
      <c r="H37" s="60">
        <v>0</v>
      </c>
      <c r="I37" s="87">
        <v>0</v>
      </c>
    </row>
    <row r="38" spans="1:9" ht="12" customHeight="1" x14ac:dyDescent="0.2">
      <c r="A38" s="17" t="s">
        <v>27</v>
      </c>
      <c r="B38" s="77">
        <v>4122</v>
      </c>
      <c r="C38" s="59">
        <v>139</v>
      </c>
      <c r="D38" s="165">
        <v>108.47</v>
      </c>
      <c r="E38" s="86">
        <v>46443.37</v>
      </c>
      <c r="F38" s="60">
        <v>89969.52</v>
      </c>
      <c r="G38" s="60">
        <v>85772.92</v>
      </c>
      <c r="H38" s="60">
        <v>79363.235000000001</v>
      </c>
      <c r="I38" s="87">
        <v>71919.959999999992</v>
      </c>
    </row>
    <row r="39" spans="1:9" ht="12" customHeight="1" x14ac:dyDescent="0.2">
      <c r="A39" s="17" t="s">
        <v>28</v>
      </c>
      <c r="B39" s="77">
        <v>0</v>
      </c>
      <c r="C39" s="59">
        <v>0</v>
      </c>
      <c r="D39" s="165">
        <v>0</v>
      </c>
      <c r="E39" s="86">
        <v>0</v>
      </c>
      <c r="F39" s="60">
        <v>0</v>
      </c>
      <c r="G39" s="60">
        <v>0</v>
      </c>
      <c r="H39" s="60">
        <v>0</v>
      </c>
      <c r="I39" s="87">
        <v>0</v>
      </c>
    </row>
    <row r="40" spans="1:9" ht="12" customHeight="1" x14ac:dyDescent="0.2">
      <c r="A40" s="17" t="s">
        <v>29</v>
      </c>
      <c r="B40" s="77">
        <v>0</v>
      </c>
      <c r="C40" s="59">
        <v>0</v>
      </c>
      <c r="D40" s="165">
        <v>0</v>
      </c>
      <c r="E40" s="86">
        <v>0</v>
      </c>
      <c r="F40" s="60">
        <v>0</v>
      </c>
      <c r="G40" s="60">
        <v>0</v>
      </c>
      <c r="H40" s="60">
        <v>0</v>
      </c>
      <c r="I40" s="87">
        <v>0</v>
      </c>
    </row>
    <row r="41" spans="1:9" ht="12" customHeight="1" x14ac:dyDescent="0.2">
      <c r="A41" s="17" t="s">
        <v>30</v>
      </c>
      <c r="B41" s="77">
        <v>-1740</v>
      </c>
      <c r="C41" s="59">
        <v>-2860</v>
      </c>
      <c r="D41" s="165">
        <v>0</v>
      </c>
      <c r="E41" s="86">
        <v>0</v>
      </c>
      <c r="F41" s="60">
        <v>0</v>
      </c>
      <c r="G41" s="60">
        <v>0</v>
      </c>
      <c r="H41" s="60">
        <v>0</v>
      </c>
      <c r="I41" s="87">
        <v>0</v>
      </c>
    </row>
    <row r="42" spans="1:9" ht="12" customHeight="1" x14ac:dyDescent="0.2">
      <c r="A42" s="17" t="s">
        <v>31</v>
      </c>
      <c r="B42" s="77">
        <v>0</v>
      </c>
      <c r="C42" s="59">
        <v>0</v>
      </c>
      <c r="D42" s="165">
        <v>0</v>
      </c>
      <c r="E42" s="86">
        <v>916881</v>
      </c>
      <c r="F42" s="60">
        <v>0</v>
      </c>
      <c r="G42" s="60">
        <v>0</v>
      </c>
      <c r="H42" s="60">
        <v>0</v>
      </c>
      <c r="I42" s="87">
        <v>0</v>
      </c>
    </row>
    <row r="43" spans="1:9" ht="12" customHeight="1" x14ac:dyDescent="0.2">
      <c r="A43" s="17" t="s">
        <v>32</v>
      </c>
      <c r="B43" s="77">
        <v>0</v>
      </c>
      <c r="C43" s="59">
        <v>0</v>
      </c>
      <c r="D43" s="165">
        <v>0</v>
      </c>
      <c r="E43" s="86">
        <v>0</v>
      </c>
      <c r="F43" s="60">
        <v>0</v>
      </c>
      <c r="G43" s="60">
        <v>0</v>
      </c>
      <c r="H43" s="60">
        <v>0</v>
      </c>
      <c r="I43" s="87">
        <v>0</v>
      </c>
    </row>
    <row r="44" spans="1:9" ht="12" customHeight="1" x14ac:dyDescent="0.2">
      <c r="A44" s="17" t="s">
        <v>33</v>
      </c>
      <c r="B44" s="78">
        <f t="shared" ref="B44:I44" si="5">SUM(B33:B43)</f>
        <v>-189687.5</v>
      </c>
      <c r="C44" s="61">
        <f t="shared" si="5"/>
        <v>-39728.46</v>
      </c>
      <c r="D44" s="166">
        <f t="shared" si="5"/>
        <v>949446.50999999989</v>
      </c>
      <c r="E44" s="88">
        <f t="shared" si="5"/>
        <v>2516875.1100000003</v>
      </c>
      <c r="F44" s="62">
        <f t="shared" si="5"/>
        <v>1047825.4</v>
      </c>
      <c r="G44" s="62">
        <f t="shared" si="5"/>
        <v>1059078.0883870968</v>
      </c>
      <c r="H44" s="62">
        <f t="shared" si="5"/>
        <v>1083566.9801612904</v>
      </c>
      <c r="I44" s="89">
        <f t="shared" si="5"/>
        <v>1107022.2819354839</v>
      </c>
    </row>
    <row r="45" spans="1:9" ht="12" customHeight="1" x14ac:dyDescent="0.2">
      <c r="A45" s="17"/>
      <c r="B45" s="80"/>
      <c r="C45" s="67"/>
      <c r="D45" s="169"/>
      <c r="E45" s="97"/>
      <c r="F45" s="68"/>
      <c r="G45" s="68"/>
      <c r="H45" s="68"/>
      <c r="I45" s="98"/>
    </row>
    <row r="46" spans="1:9" ht="12" customHeight="1" x14ac:dyDescent="0.2">
      <c r="A46" s="17"/>
      <c r="B46" s="80"/>
      <c r="C46" s="67"/>
      <c r="D46" s="169"/>
      <c r="E46" s="97"/>
      <c r="F46" s="68"/>
      <c r="G46" s="68"/>
      <c r="H46" s="68"/>
      <c r="I46" s="98"/>
    </row>
    <row r="47" spans="1:9" ht="12" customHeight="1" x14ac:dyDescent="0.2">
      <c r="A47" s="17" t="s">
        <v>34</v>
      </c>
      <c r="B47" s="80"/>
      <c r="C47" s="67"/>
      <c r="D47" s="169"/>
      <c r="E47" s="97"/>
      <c r="F47" s="68"/>
      <c r="G47" s="68"/>
      <c r="H47" s="68"/>
      <c r="I47" s="98"/>
    </row>
    <row r="48" spans="1:9" ht="12" customHeight="1" x14ac:dyDescent="0.2">
      <c r="A48" s="17" t="s">
        <v>35</v>
      </c>
      <c r="B48" s="80"/>
      <c r="C48" s="67"/>
      <c r="D48" s="169"/>
      <c r="E48" s="97"/>
      <c r="F48" s="68"/>
      <c r="G48" s="68"/>
      <c r="H48" s="68"/>
      <c r="I48" s="98"/>
    </row>
    <row r="49" spans="1:9" ht="12" customHeight="1" x14ac:dyDescent="0.2">
      <c r="A49" s="17" t="s">
        <v>36</v>
      </c>
      <c r="B49" s="80">
        <f t="shared" ref="B49:I49" si="6">+B31+B44</f>
        <v>195384.5</v>
      </c>
      <c r="C49" s="67">
        <f t="shared" si="6"/>
        <v>425668.54</v>
      </c>
      <c r="D49" s="169">
        <f t="shared" si="6"/>
        <v>-198159.23999999964</v>
      </c>
      <c r="E49" s="97">
        <f t="shared" si="6"/>
        <v>1498655.2199999997</v>
      </c>
      <c r="F49" s="68">
        <f t="shared" si="6"/>
        <v>164461.57000000041</v>
      </c>
      <c r="G49" s="68">
        <f t="shared" si="6"/>
        <v>107118.26140161278</v>
      </c>
      <c r="H49" s="68">
        <f t="shared" si="6"/>
        <v>116788.73922283831</v>
      </c>
      <c r="I49" s="98">
        <f t="shared" si="6"/>
        <v>122367.37619460444</v>
      </c>
    </row>
    <row r="50" spans="1:9" ht="12" customHeight="1" x14ac:dyDescent="0.2">
      <c r="A50" s="17"/>
      <c r="B50" s="80"/>
      <c r="C50" s="67"/>
      <c r="D50" s="169"/>
      <c r="E50" s="97"/>
      <c r="F50" s="68"/>
      <c r="G50" s="68"/>
      <c r="H50" s="68"/>
      <c r="I50" s="98"/>
    </row>
    <row r="51" spans="1:9" ht="12" customHeight="1" x14ac:dyDescent="0.2">
      <c r="A51" s="17" t="s">
        <v>37</v>
      </c>
      <c r="B51" s="80">
        <v>536967</v>
      </c>
      <c r="C51" s="67">
        <f t="shared" ref="C51:I51" si="7">B53</f>
        <v>732351.5</v>
      </c>
      <c r="D51" s="169">
        <f t="shared" si="7"/>
        <v>1158020.04</v>
      </c>
      <c r="E51" s="97">
        <f t="shared" si="7"/>
        <v>959860.8000000004</v>
      </c>
      <c r="F51" s="68">
        <f t="shared" si="7"/>
        <v>2458516.02</v>
      </c>
      <c r="G51" s="68">
        <f t="shared" si="7"/>
        <v>2622977.5900000003</v>
      </c>
      <c r="H51" s="68">
        <f t="shared" si="7"/>
        <v>2730095.8514016131</v>
      </c>
      <c r="I51" s="98">
        <f t="shared" si="7"/>
        <v>2846884.5906244516</v>
      </c>
    </row>
    <row r="52" spans="1:9" ht="12" customHeight="1" x14ac:dyDescent="0.2">
      <c r="A52" s="17"/>
      <c r="B52" s="80"/>
      <c r="C52" s="67"/>
      <c r="D52" s="169"/>
      <c r="E52" s="97"/>
      <c r="F52" s="68"/>
      <c r="G52" s="68"/>
      <c r="H52" s="68"/>
      <c r="I52" s="98"/>
    </row>
    <row r="53" spans="1:9" ht="12" customHeight="1" thickBot="1" x14ac:dyDescent="0.25">
      <c r="A53" s="17" t="s">
        <v>38</v>
      </c>
      <c r="B53" s="81">
        <f>+B49+B51</f>
        <v>732351.5</v>
      </c>
      <c r="C53" s="82">
        <f t="shared" ref="C53:I53" si="8">+C49+C51</f>
        <v>1158020.04</v>
      </c>
      <c r="D53" s="170">
        <f t="shared" si="8"/>
        <v>959860.8000000004</v>
      </c>
      <c r="E53" s="99">
        <f t="shared" si="8"/>
        <v>2458516.02</v>
      </c>
      <c r="F53" s="100">
        <f t="shared" si="8"/>
        <v>2622977.5900000003</v>
      </c>
      <c r="G53" s="100">
        <f t="shared" si="8"/>
        <v>2730095.8514016131</v>
      </c>
      <c r="H53" s="100">
        <f t="shared" si="8"/>
        <v>2846884.5906244516</v>
      </c>
      <c r="I53" s="101">
        <f t="shared" si="8"/>
        <v>2969251.9668190563</v>
      </c>
    </row>
    <row r="54" spans="1:9" ht="12" customHeight="1" x14ac:dyDescent="0.2">
      <c r="A54" s="17"/>
      <c r="B54" s="34"/>
      <c r="C54" s="34"/>
      <c r="D54" s="34"/>
      <c r="E54" s="34"/>
      <c r="F54" s="34"/>
      <c r="G54" s="34"/>
      <c r="H54" s="34"/>
      <c r="I54" s="34"/>
    </row>
    <row r="55" spans="1:9" ht="12" hidden="1" customHeight="1" x14ac:dyDescent="0.2">
      <c r="A55" s="31" t="s">
        <v>39</v>
      </c>
      <c r="B55" s="33">
        <v>0</v>
      </c>
      <c r="C55" s="33">
        <v>0</v>
      </c>
      <c r="D55" s="33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</row>
    <row r="56" spans="1:9" ht="12" hidden="1" customHeight="1" x14ac:dyDescent="0.2">
      <c r="A56" s="31"/>
      <c r="B56" s="33">
        <v>0</v>
      </c>
      <c r="C56" s="33">
        <v>0</v>
      </c>
      <c r="D56" s="33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</row>
    <row r="57" spans="1:9" ht="12" hidden="1" customHeight="1" x14ac:dyDescent="0.2">
      <c r="A57" s="17" t="s">
        <v>40</v>
      </c>
      <c r="B57" s="35">
        <v>0</v>
      </c>
      <c r="C57" s="33">
        <v>0</v>
      </c>
      <c r="D57" s="33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</row>
    <row r="58" spans="1:9" ht="12" hidden="1" customHeight="1" x14ac:dyDescent="0.2">
      <c r="A58" s="17" t="s">
        <v>41</v>
      </c>
      <c r="B58" s="35">
        <v>0</v>
      </c>
      <c r="C58" s="33">
        <v>0</v>
      </c>
      <c r="D58" s="33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9" hidden="1" x14ac:dyDescent="0.2">
      <c r="A59" s="17" t="s">
        <v>42</v>
      </c>
      <c r="B59" s="35">
        <v>0</v>
      </c>
      <c r="C59" s="33">
        <v>0</v>
      </c>
      <c r="D59" s="33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</row>
    <row r="60" spans="1:9" hidden="1" x14ac:dyDescent="0.2">
      <c r="A60" s="17" t="s">
        <v>43</v>
      </c>
      <c r="B60" s="35">
        <v>0</v>
      </c>
      <c r="C60" s="33">
        <v>0</v>
      </c>
      <c r="D60" s="33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</row>
    <row r="61" spans="1:9" hidden="1" x14ac:dyDescent="0.2">
      <c r="A61" s="17" t="s">
        <v>44</v>
      </c>
      <c r="B61" s="35">
        <v>0</v>
      </c>
      <c r="C61" s="33">
        <v>0</v>
      </c>
      <c r="D61" s="33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hidden="1" x14ac:dyDescent="0.2">
      <c r="A62" s="17" t="s">
        <v>45</v>
      </c>
      <c r="B62" s="35">
        <v>0</v>
      </c>
      <c r="C62" s="33">
        <v>0</v>
      </c>
      <c r="D62" s="33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9" x14ac:dyDescent="0.2">
      <c r="A63" s="17"/>
      <c r="B63" s="37"/>
      <c r="C63" s="38"/>
      <c r="D63" s="38"/>
      <c r="E63" s="37"/>
      <c r="F63" s="37"/>
      <c r="G63" s="37"/>
      <c r="H63" s="37"/>
      <c r="I63" s="37"/>
    </row>
    <row r="64" spans="1:9" ht="15.75" thickBot="1" x14ac:dyDescent="0.3">
      <c r="A64" s="74" t="s">
        <v>46</v>
      </c>
      <c r="B64" s="37"/>
      <c r="C64" s="38"/>
      <c r="D64" s="38"/>
      <c r="E64" s="37"/>
      <c r="F64" s="37"/>
      <c r="G64" s="37"/>
      <c r="H64" s="37"/>
      <c r="I64" s="37"/>
    </row>
    <row r="65" spans="1:9" s="39" customFormat="1" ht="13.5" customHeight="1" thickBot="1" x14ac:dyDescent="0.25">
      <c r="A65" s="31"/>
      <c r="B65" s="186" t="s">
        <v>2</v>
      </c>
      <c r="C65" s="187"/>
      <c r="D65" s="188"/>
      <c r="E65" s="189" t="s">
        <v>3</v>
      </c>
      <c r="F65" s="190"/>
      <c r="G65" s="190"/>
      <c r="H65" s="190"/>
      <c r="I65" s="191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2021</v>
      </c>
      <c r="C67" s="176">
        <v>2022</v>
      </c>
      <c r="D67" s="28">
        <v>2023</v>
      </c>
      <c r="E67" s="29">
        <v>2024</v>
      </c>
      <c r="F67" s="177">
        <v>2025</v>
      </c>
      <c r="G67" s="178">
        <v>2026</v>
      </c>
      <c r="H67" s="178">
        <v>2027</v>
      </c>
      <c r="I67" s="30">
        <v>2028</v>
      </c>
    </row>
    <row r="68" spans="1:9" x14ac:dyDescent="0.2">
      <c r="A68" s="17" t="s">
        <v>77</v>
      </c>
      <c r="B68" s="102">
        <v>295</v>
      </c>
      <c r="C68" s="52">
        <v>265</v>
      </c>
      <c r="D68" s="103">
        <v>313</v>
      </c>
      <c r="E68" s="107">
        <v>304</v>
      </c>
      <c r="F68" s="162">
        <v>310</v>
      </c>
      <c r="G68" s="162">
        <v>315</v>
      </c>
      <c r="H68" s="162">
        <v>325</v>
      </c>
      <c r="I68" s="163">
        <v>335</v>
      </c>
    </row>
    <row r="69" spans="1:9" x14ac:dyDescent="0.2">
      <c r="A69" s="17" t="s">
        <v>48</v>
      </c>
      <c r="B69" s="174">
        <v>33</v>
      </c>
      <c r="C69" s="53">
        <v>33</v>
      </c>
      <c r="D69" s="104">
        <v>24</v>
      </c>
      <c r="E69" s="108">
        <v>23</v>
      </c>
      <c r="F69" s="54">
        <v>23</v>
      </c>
      <c r="G69" s="54">
        <v>23</v>
      </c>
      <c r="H69" s="54">
        <v>23</v>
      </c>
      <c r="I69" s="159">
        <v>23</v>
      </c>
    </row>
    <row r="70" spans="1:9" x14ac:dyDescent="0.2">
      <c r="A70" s="17" t="s">
        <v>49</v>
      </c>
      <c r="B70" s="174">
        <v>3</v>
      </c>
      <c r="C70" s="53">
        <v>3</v>
      </c>
      <c r="D70" s="104">
        <v>5</v>
      </c>
      <c r="E70" s="108">
        <v>5</v>
      </c>
      <c r="F70" s="54">
        <v>5</v>
      </c>
      <c r="G70" s="54">
        <v>5</v>
      </c>
      <c r="H70" s="54">
        <v>5</v>
      </c>
      <c r="I70" s="159">
        <v>5</v>
      </c>
    </row>
    <row r="71" spans="1:9" ht="12.75" thickBot="1" x14ac:dyDescent="0.25">
      <c r="A71" s="17" t="s">
        <v>50</v>
      </c>
      <c r="B71" s="175">
        <v>2</v>
      </c>
      <c r="C71" s="105">
        <v>2</v>
      </c>
      <c r="D71" s="106">
        <v>8</v>
      </c>
      <c r="E71" s="109">
        <v>10</v>
      </c>
      <c r="F71" s="110">
        <v>10</v>
      </c>
      <c r="G71" s="110">
        <v>10</v>
      </c>
      <c r="H71" s="110">
        <v>10</v>
      </c>
      <c r="I71" s="160">
        <v>10</v>
      </c>
    </row>
    <row r="72" spans="1:9" x14ac:dyDescent="0.2">
      <c r="A72" s="17"/>
      <c r="B72" s="45"/>
      <c r="C72" s="179"/>
      <c r="D72" s="179"/>
      <c r="E72" s="180"/>
      <c r="F72" s="180"/>
      <c r="G72" s="181"/>
      <c r="H72" s="181"/>
      <c r="I72" s="40"/>
    </row>
    <row r="73" spans="1:9" ht="12.75" thickBot="1" x14ac:dyDescent="0.25">
      <c r="A73" s="31" t="s">
        <v>51</v>
      </c>
      <c r="B73" s="45"/>
      <c r="C73" s="179"/>
      <c r="D73" s="179"/>
      <c r="E73" s="180"/>
      <c r="F73" s="180"/>
      <c r="G73" s="181"/>
      <c r="H73" s="181"/>
      <c r="I73" s="40"/>
    </row>
    <row r="74" spans="1:9" x14ac:dyDescent="0.2">
      <c r="A74" s="17" t="s">
        <v>52</v>
      </c>
      <c r="B74" s="111">
        <v>240203</v>
      </c>
      <c r="C74" s="112">
        <v>257702</v>
      </c>
      <c r="D74" s="210">
        <v>257701.56</v>
      </c>
      <c r="E74" s="213">
        <v>257701.43</v>
      </c>
      <c r="F74" s="117">
        <v>257701.56</v>
      </c>
      <c r="G74" s="113">
        <v>270586.68</v>
      </c>
      <c r="H74" s="113">
        <v>270586.68</v>
      </c>
      <c r="I74" s="182">
        <v>270586.68</v>
      </c>
    </row>
    <row r="75" spans="1:9" x14ac:dyDescent="0.2">
      <c r="A75" s="17" t="s">
        <v>53</v>
      </c>
      <c r="B75" s="114">
        <v>62163</v>
      </c>
      <c r="C75" s="50">
        <v>65610</v>
      </c>
      <c r="D75" s="211">
        <v>59459.79</v>
      </c>
      <c r="E75" s="214">
        <v>45570.7</v>
      </c>
      <c r="F75" s="51">
        <v>52314.03</v>
      </c>
      <c r="G75" s="51">
        <v>53883.450900000003</v>
      </c>
      <c r="H75" s="51">
        <v>55499.954427000004</v>
      </c>
      <c r="I75" s="115">
        <v>57164.953059810003</v>
      </c>
    </row>
    <row r="76" spans="1:9" x14ac:dyDescent="0.2">
      <c r="A76" s="17" t="s">
        <v>54</v>
      </c>
      <c r="B76" s="114">
        <v>83258</v>
      </c>
      <c r="C76" s="50">
        <v>83768</v>
      </c>
      <c r="D76" s="211">
        <v>115561.03</v>
      </c>
      <c r="E76" s="214">
        <v>121177.53</v>
      </c>
      <c r="F76" s="51">
        <v>123300.86</v>
      </c>
      <c r="G76" s="51">
        <v>126999.8858</v>
      </c>
      <c r="H76" s="51">
        <v>130809.88237400001</v>
      </c>
      <c r="I76" s="115">
        <v>134734.17884522001</v>
      </c>
    </row>
    <row r="77" spans="1:9" x14ac:dyDescent="0.2">
      <c r="A77" s="17" t="s">
        <v>55</v>
      </c>
      <c r="B77" s="114">
        <v>4971</v>
      </c>
      <c r="C77" s="50">
        <v>3937</v>
      </c>
      <c r="D77" s="211">
        <v>5621</v>
      </c>
      <c r="E77" s="214">
        <v>7021.3</v>
      </c>
      <c r="F77" s="51">
        <v>7225.94</v>
      </c>
      <c r="G77" s="51">
        <v>7442.7181999999993</v>
      </c>
      <c r="H77" s="51">
        <v>7665.9997459999995</v>
      </c>
      <c r="I77" s="115">
        <v>7895.9797383799996</v>
      </c>
    </row>
    <row r="78" spans="1:9" x14ac:dyDescent="0.2">
      <c r="A78" s="17" t="s">
        <v>56</v>
      </c>
      <c r="B78" s="114">
        <v>0</v>
      </c>
      <c r="C78" s="50">
        <v>0</v>
      </c>
      <c r="D78" s="211">
        <v>0</v>
      </c>
      <c r="E78" s="214">
        <v>0</v>
      </c>
      <c r="F78" s="51">
        <v>0</v>
      </c>
      <c r="G78" s="51">
        <v>0</v>
      </c>
      <c r="H78" s="51">
        <v>0</v>
      </c>
      <c r="I78" s="115">
        <v>0</v>
      </c>
    </row>
    <row r="79" spans="1:9" x14ac:dyDescent="0.2">
      <c r="A79" s="17" t="s">
        <v>57</v>
      </c>
      <c r="B79" s="114">
        <v>72421</v>
      </c>
      <c r="C79" s="50">
        <v>79885</v>
      </c>
      <c r="D79" s="211">
        <v>77079.039999999994</v>
      </c>
      <c r="E79" s="214">
        <v>99864.07</v>
      </c>
      <c r="F79" s="51">
        <v>101843.68</v>
      </c>
      <c r="G79" s="51">
        <v>103486.31806935483</v>
      </c>
      <c r="H79" s="51">
        <v>106771.59800806451</v>
      </c>
      <c r="I79" s="115">
        <v>110056.87794677417</v>
      </c>
    </row>
    <row r="80" spans="1:9" x14ac:dyDescent="0.2">
      <c r="A80" s="17" t="s">
        <v>58</v>
      </c>
      <c r="B80" s="114">
        <v>0</v>
      </c>
      <c r="C80" s="50">
        <v>0</v>
      </c>
      <c r="D80" s="211">
        <v>9920</v>
      </c>
      <c r="E80" s="214">
        <v>17583.400000000001</v>
      </c>
      <c r="F80" s="51">
        <v>13805.09</v>
      </c>
      <c r="G80" s="51">
        <v>14219.242700000001</v>
      </c>
      <c r="H80" s="51">
        <v>14645.819981000001</v>
      </c>
      <c r="I80" s="115">
        <v>15085.194580430001</v>
      </c>
    </row>
    <row r="81" spans="1:9" x14ac:dyDescent="0.2">
      <c r="A81" s="17" t="s">
        <v>59</v>
      </c>
      <c r="B81" s="114">
        <v>0</v>
      </c>
      <c r="C81" s="50">
        <v>0</v>
      </c>
      <c r="D81" s="211">
        <v>0</v>
      </c>
      <c r="E81" s="214">
        <v>0</v>
      </c>
      <c r="F81" s="51">
        <v>0</v>
      </c>
      <c r="G81" s="51">
        <v>0</v>
      </c>
      <c r="H81" s="51">
        <v>0</v>
      </c>
      <c r="I81" s="115">
        <v>0</v>
      </c>
    </row>
    <row r="82" spans="1:9" x14ac:dyDescent="0.2">
      <c r="A82" s="17" t="s">
        <v>60</v>
      </c>
      <c r="B82" s="114">
        <v>0</v>
      </c>
      <c r="C82" s="50">
        <v>0</v>
      </c>
      <c r="D82" s="211">
        <v>0</v>
      </c>
      <c r="E82" s="214">
        <v>841.58</v>
      </c>
      <c r="F82" s="51">
        <v>5000</v>
      </c>
      <c r="G82" s="51">
        <v>5150</v>
      </c>
      <c r="H82" s="51">
        <v>5304.5</v>
      </c>
      <c r="I82" s="115">
        <v>5463.6350000000002</v>
      </c>
    </row>
    <row r="83" spans="1:9" x14ac:dyDescent="0.2">
      <c r="A83" s="17" t="s">
        <v>61</v>
      </c>
      <c r="B83" s="114">
        <v>0</v>
      </c>
      <c r="C83" s="50">
        <v>0</v>
      </c>
      <c r="D83" s="211">
        <v>28600</v>
      </c>
      <c r="E83" s="214">
        <v>0</v>
      </c>
      <c r="F83" s="51">
        <v>0</v>
      </c>
      <c r="G83" s="51">
        <v>0</v>
      </c>
      <c r="H83" s="51">
        <v>0</v>
      </c>
      <c r="I83" s="115">
        <v>0</v>
      </c>
    </row>
    <row r="84" spans="1:9" x14ac:dyDescent="0.2">
      <c r="A84" s="17" t="s">
        <v>62</v>
      </c>
      <c r="B84" s="114">
        <v>540</v>
      </c>
      <c r="C84" s="50">
        <v>391</v>
      </c>
      <c r="D84" s="211">
        <v>2670</v>
      </c>
      <c r="E84" s="214">
        <v>0</v>
      </c>
      <c r="F84" s="51">
        <v>0</v>
      </c>
      <c r="G84" s="51">
        <v>0</v>
      </c>
      <c r="H84" s="51">
        <v>0</v>
      </c>
      <c r="I84" s="115">
        <v>0</v>
      </c>
    </row>
    <row r="85" spans="1:9" x14ac:dyDescent="0.2">
      <c r="A85" s="17" t="s">
        <v>63</v>
      </c>
      <c r="B85" s="114">
        <v>42750</v>
      </c>
      <c r="C85" s="50">
        <v>49050</v>
      </c>
      <c r="D85" s="211">
        <v>44471.43</v>
      </c>
      <c r="E85" s="214">
        <v>35900</v>
      </c>
      <c r="F85" s="51">
        <v>36000</v>
      </c>
      <c r="G85" s="51">
        <v>36600</v>
      </c>
      <c r="H85" s="51">
        <v>37200</v>
      </c>
      <c r="I85" s="115">
        <v>37800</v>
      </c>
    </row>
    <row r="86" spans="1:9" x14ac:dyDescent="0.2">
      <c r="A86" s="17" t="s">
        <v>74</v>
      </c>
      <c r="B86" s="114">
        <v>0</v>
      </c>
      <c r="C86" s="50">
        <v>0</v>
      </c>
      <c r="D86" s="211">
        <v>0</v>
      </c>
      <c r="E86" s="214">
        <v>0</v>
      </c>
      <c r="F86" s="51">
        <v>0</v>
      </c>
      <c r="G86" s="51">
        <v>0</v>
      </c>
      <c r="H86" s="51">
        <v>0</v>
      </c>
      <c r="I86" s="115">
        <v>0</v>
      </c>
    </row>
    <row r="87" spans="1:9" x14ac:dyDescent="0.2">
      <c r="A87" s="17" t="s">
        <v>75</v>
      </c>
      <c r="B87" s="114">
        <v>0</v>
      </c>
      <c r="C87" s="50">
        <v>0</v>
      </c>
      <c r="D87" s="211">
        <v>0</v>
      </c>
      <c r="E87" s="214">
        <v>0</v>
      </c>
      <c r="F87" s="51">
        <v>0</v>
      </c>
      <c r="G87" s="51">
        <v>0</v>
      </c>
      <c r="H87" s="51">
        <v>0</v>
      </c>
      <c r="I87" s="115">
        <v>0</v>
      </c>
    </row>
    <row r="88" spans="1:9" x14ac:dyDescent="0.2">
      <c r="A88" s="17" t="s">
        <v>78</v>
      </c>
      <c r="B88" s="114">
        <v>42894</v>
      </c>
      <c r="C88" s="50">
        <v>5409</v>
      </c>
      <c r="D88" s="211">
        <v>29316.2</v>
      </c>
      <c r="E88" s="214">
        <v>25149.99</v>
      </c>
      <c r="F88" s="51">
        <v>25904.49</v>
      </c>
      <c r="G88" s="51">
        <v>26681.624700000004</v>
      </c>
      <c r="H88" s="51">
        <v>27482.073441000004</v>
      </c>
      <c r="I88" s="115">
        <v>28306.535644230004</v>
      </c>
    </row>
    <row r="89" spans="1:9" x14ac:dyDescent="0.2">
      <c r="A89" s="17" t="s">
        <v>79</v>
      </c>
      <c r="B89" s="114">
        <v>35794</v>
      </c>
      <c r="C89" s="50">
        <v>37014</v>
      </c>
      <c r="D89" s="211">
        <v>13350.3</v>
      </c>
      <c r="E89" s="214">
        <v>48113.16</v>
      </c>
      <c r="F89" s="51">
        <v>49556.55</v>
      </c>
      <c r="G89" s="51">
        <v>51043.246500000001</v>
      </c>
      <c r="H89" s="51">
        <v>52574.543895000003</v>
      </c>
      <c r="I89" s="115">
        <v>54151.780211850004</v>
      </c>
    </row>
    <row r="90" spans="1:9" x14ac:dyDescent="0.2">
      <c r="A90" s="17" t="s">
        <v>80</v>
      </c>
      <c r="B90" s="114">
        <v>0</v>
      </c>
      <c r="C90" s="50">
        <v>0</v>
      </c>
      <c r="D90" s="211">
        <v>202300.07</v>
      </c>
      <c r="E90" s="214">
        <v>187031.64</v>
      </c>
      <c r="F90" s="51">
        <v>270675.89</v>
      </c>
      <c r="G90" s="51">
        <v>275041.63016129035</v>
      </c>
      <c r="H90" s="51">
        <v>283773.11048387096</v>
      </c>
      <c r="I90" s="115">
        <v>292504.59080645163</v>
      </c>
    </row>
    <row r="91" spans="1:9" x14ac:dyDescent="0.2">
      <c r="A91" s="17" t="s">
        <v>76</v>
      </c>
      <c r="B91" s="114">
        <v>27307</v>
      </c>
      <c r="C91" s="50">
        <v>18058</v>
      </c>
      <c r="D91" s="211">
        <v>20439.830000000002</v>
      </c>
      <c r="E91" s="214">
        <v>52588.23</v>
      </c>
      <c r="F91" s="51">
        <v>54074.83</v>
      </c>
      <c r="G91" s="51">
        <v>55697.0749</v>
      </c>
      <c r="H91" s="51">
        <v>57367.987147</v>
      </c>
      <c r="I91" s="115">
        <v>59089.026761410001</v>
      </c>
    </row>
    <row r="92" spans="1:9" s="39" customFormat="1" ht="12.75" thickBot="1" x14ac:dyDescent="0.25">
      <c r="A92" s="17" t="s">
        <v>64</v>
      </c>
      <c r="B92" s="116">
        <f>SUM(B74:B91)</f>
        <v>612301</v>
      </c>
      <c r="C92" s="208">
        <f t="shared" ref="C92:I92" si="9">SUM(C74:C91)</f>
        <v>600824</v>
      </c>
      <c r="D92" s="212">
        <f>SUM(D74:D91)</f>
        <v>866490.24999999988</v>
      </c>
      <c r="E92" s="116">
        <f t="shared" si="9"/>
        <v>898543.03</v>
      </c>
      <c r="F92" s="208">
        <f t="shared" si="9"/>
        <v>997402.91999999993</v>
      </c>
      <c r="G92" s="208">
        <f t="shared" si="9"/>
        <v>1026831.8719306452</v>
      </c>
      <c r="H92" s="208">
        <f t="shared" si="9"/>
        <v>1049682.1495029354</v>
      </c>
      <c r="I92" s="209">
        <f t="shared" si="9"/>
        <v>1072839.4325945557</v>
      </c>
    </row>
    <row r="93" spans="1:9" s="39" customFormat="1" x14ac:dyDescent="0.2">
      <c r="A93" s="41"/>
      <c r="B93" s="42"/>
      <c r="C93" s="183"/>
      <c r="D93" s="183"/>
      <c r="E93" s="184"/>
      <c r="F93" s="184"/>
      <c r="G93" s="184"/>
      <c r="H93" s="184"/>
      <c r="I93" s="43"/>
    </row>
    <row r="94" spans="1:9" s="39" customFormat="1" x14ac:dyDescent="0.2">
      <c r="A94" s="44"/>
      <c r="B94" s="42"/>
      <c r="C94" s="183"/>
      <c r="D94" s="183"/>
      <c r="E94" s="184"/>
      <c r="F94" s="184"/>
      <c r="G94" s="184"/>
      <c r="H94" s="184"/>
      <c r="I94" s="43"/>
    </row>
    <row r="95" spans="1:9" ht="12.75" thickBot="1" x14ac:dyDescent="0.25">
      <c r="A95" s="31" t="s">
        <v>65</v>
      </c>
      <c r="B95" s="69"/>
      <c r="C95" s="185"/>
      <c r="D95" s="185"/>
      <c r="I95" s="26"/>
    </row>
    <row r="96" spans="1:9" x14ac:dyDescent="0.2">
      <c r="A96" s="17" t="s">
        <v>66</v>
      </c>
      <c r="B96" s="118">
        <f t="shared" ref="B96:I96" si="10">-(B40+B41)</f>
        <v>1740</v>
      </c>
      <c r="C96" s="119">
        <f t="shared" si="10"/>
        <v>2860</v>
      </c>
      <c r="D96" s="134">
        <f t="shared" si="10"/>
        <v>0</v>
      </c>
      <c r="E96" s="130">
        <f t="shared" si="10"/>
        <v>0</v>
      </c>
      <c r="F96" s="120">
        <f t="shared" si="10"/>
        <v>0</v>
      </c>
      <c r="G96" s="120">
        <f t="shared" si="10"/>
        <v>0</v>
      </c>
      <c r="H96" s="120">
        <f t="shared" si="10"/>
        <v>0</v>
      </c>
      <c r="I96" s="121">
        <f t="shared" si="10"/>
        <v>0</v>
      </c>
    </row>
    <row r="97" spans="1:9" x14ac:dyDescent="0.2">
      <c r="A97" s="17" t="s">
        <v>67</v>
      </c>
      <c r="B97" s="122">
        <f t="shared" ref="B97:I97" si="11">IFERROR((B31+SUM(B34:B38))/B96,0)</f>
        <v>113.28994252873564</v>
      </c>
      <c r="C97" s="70">
        <f t="shared" si="11"/>
        <v>149.83515384615384</v>
      </c>
      <c r="D97" s="135">
        <f t="shared" si="11"/>
        <v>0</v>
      </c>
      <c r="E97" s="131">
        <f t="shared" si="11"/>
        <v>0</v>
      </c>
      <c r="F97" s="71">
        <f t="shared" si="11"/>
        <v>0</v>
      </c>
      <c r="G97" s="71">
        <f t="shared" si="11"/>
        <v>0</v>
      </c>
      <c r="H97" s="71">
        <f t="shared" si="11"/>
        <v>0</v>
      </c>
      <c r="I97" s="123">
        <f t="shared" si="11"/>
        <v>0</v>
      </c>
    </row>
    <row r="98" spans="1:9" x14ac:dyDescent="0.2">
      <c r="A98" s="17" t="s">
        <v>68</v>
      </c>
      <c r="B98" s="124">
        <f>IFERROR((B68/#REF!)-1,0)</f>
        <v>0</v>
      </c>
      <c r="C98" s="72">
        <f t="shared" ref="C98:I98" si="12">IFERROR((C68/B68)-1,0)</f>
        <v>-0.10169491525423724</v>
      </c>
      <c r="D98" s="136">
        <f t="shared" si="12"/>
        <v>0.18113207547169807</v>
      </c>
      <c r="E98" s="132">
        <f t="shared" si="12"/>
        <v>-2.8753993610223683E-2</v>
      </c>
      <c r="F98" s="73">
        <f t="shared" si="12"/>
        <v>1.9736842105263053E-2</v>
      </c>
      <c r="G98" s="73">
        <f t="shared" si="12"/>
        <v>1.6129032258064502E-2</v>
      </c>
      <c r="H98" s="73">
        <f t="shared" si="12"/>
        <v>3.1746031746031855E-2</v>
      </c>
      <c r="I98" s="125">
        <f t="shared" si="12"/>
        <v>3.076923076923066E-2</v>
      </c>
    </row>
    <row r="99" spans="1:9" x14ac:dyDescent="0.2">
      <c r="A99" s="17" t="s">
        <v>69</v>
      </c>
      <c r="B99" s="124">
        <f>IFERROR((B24/#REF!)-1,0)</f>
        <v>0</v>
      </c>
      <c r="C99" s="72">
        <f t="shared" ref="C99:I99" si="13">IFERROR((C24/B24)-1,0)</f>
        <v>-0.66582674605271186</v>
      </c>
      <c r="D99" s="136">
        <f t="shared" si="13"/>
        <v>10.326898145332928</v>
      </c>
      <c r="E99" s="132">
        <f t="shared" si="13"/>
        <v>-0.98365820436521356</v>
      </c>
      <c r="F99" s="73">
        <f t="shared" si="13"/>
        <v>2.2851511169513796</v>
      </c>
      <c r="G99" s="73">
        <f t="shared" si="13"/>
        <v>0</v>
      </c>
      <c r="H99" s="73">
        <f t="shared" si="13"/>
        <v>0</v>
      </c>
      <c r="I99" s="125">
        <f t="shared" si="13"/>
        <v>0</v>
      </c>
    </row>
    <row r="100" spans="1:9" x14ac:dyDescent="0.2">
      <c r="A100" s="17" t="s">
        <v>70</v>
      </c>
      <c r="B100" s="124">
        <f>IFERROR((B17/#REF!)-1,0)</f>
        <v>0</v>
      </c>
      <c r="C100" s="72">
        <f t="shared" ref="C100:I100" si="14">IFERROR((C17/B17)-1,0)</f>
        <v>6.3802187622377549E-2</v>
      </c>
      <c r="D100" s="136">
        <f t="shared" si="14"/>
        <v>-5.8814052822393048E-2</v>
      </c>
      <c r="E100" s="132">
        <f t="shared" si="14"/>
        <v>3.294728451090001E-2</v>
      </c>
      <c r="F100" s="73">
        <f t="shared" si="14"/>
        <v>1.8940469299213669E-2</v>
      </c>
      <c r="G100" s="73">
        <f t="shared" si="14"/>
        <v>1.612903225806428E-2</v>
      </c>
      <c r="H100" s="73">
        <f t="shared" si="14"/>
        <v>3.1746031746031855E-2</v>
      </c>
      <c r="I100" s="125">
        <f t="shared" si="14"/>
        <v>3.076923076923066E-2</v>
      </c>
    </row>
    <row r="101" spans="1:9" x14ac:dyDescent="0.2">
      <c r="A101" s="17" t="s">
        <v>71</v>
      </c>
      <c r="B101" s="124">
        <f>IFERROR((B44/#REF!)-1,0)</f>
        <v>0</v>
      </c>
      <c r="C101" s="72">
        <f t="shared" ref="C101:I101" si="15">IFERROR((C44/B44)-1,0)</f>
        <v>-0.79055836573311367</v>
      </c>
      <c r="D101" s="136">
        <f t="shared" si="15"/>
        <v>-24.898397018157763</v>
      </c>
      <c r="E101" s="132">
        <f t="shared" si="15"/>
        <v>1.6508866834425464</v>
      </c>
      <c r="F101" s="73">
        <f t="shared" si="15"/>
        <v>-0.58368001819526127</v>
      </c>
      <c r="G101" s="73">
        <f t="shared" si="15"/>
        <v>1.0739087244016732E-2</v>
      </c>
      <c r="H101" s="73">
        <f t="shared" si="15"/>
        <v>2.3122838667626988E-2</v>
      </c>
      <c r="I101" s="125">
        <f t="shared" si="15"/>
        <v>2.1646379230476631E-2</v>
      </c>
    </row>
    <row r="102" spans="1:9" ht="12.75" thickBot="1" x14ac:dyDescent="0.25">
      <c r="A102" s="46" t="s">
        <v>72</v>
      </c>
      <c r="B102" s="126">
        <f t="shared" ref="B102:I102" si="16">IFERROR(B51/(B28+SUM(B40:B41)/365),0)</f>
        <v>0.21065986927386612</v>
      </c>
      <c r="C102" s="127">
        <f t="shared" si="16"/>
        <v>0.27575061917012955</v>
      </c>
      <c r="D102" s="137">
        <f t="shared" si="16"/>
        <v>0.28346131222834103</v>
      </c>
      <c r="E102" s="133">
        <f t="shared" si="16"/>
        <v>0.23684553339814604</v>
      </c>
      <c r="F102" s="128">
        <f t="shared" si="16"/>
        <v>0.61844712593645423</v>
      </c>
      <c r="G102" s="128">
        <f t="shared" si="16"/>
        <v>0.64072404348557299</v>
      </c>
      <c r="H102" s="128">
        <f t="shared" si="16"/>
        <v>0.64873622601041314</v>
      </c>
      <c r="I102" s="129">
        <f t="shared" si="16"/>
        <v>0.65809522367058115</v>
      </c>
    </row>
    <row r="103" spans="1:9" x14ac:dyDescent="0.2">
      <c r="I103" s="25"/>
    </row>
    <row r="104" spans="1:9" ht="12.75" thickBot="1" x14ac:dyDescent="0.25">
      <c r="A104" s="47" t="s">
        <v>73</v>
      </c>
      <c r="I104" s="25"/>
    </row>
    <row r="105" spans="1:9" ht="15.75" customHeight="1" x14ac:dyDescent="0.2">
      <c r="A105" s="48"/>
      <c r="B105" s="199" t="s">
        <v>105</v>
      </c>
      <c r="C105" s="200"/>
      <c r="D105" s="200"/>
      <c r="E105" s="200"/>
      <c r="F105" s="200"/>
      <c r="G105" s="201"/>
      <c r="H105" s="139"/>
      <c r="I105" s="139"/>
    </row>
    <row r="106" spans="1:9" ht="15.75" customHeight="1" thickBot="1" x14ac:dyDescent="0.25">
      <c r="A106" s="48"/>
      <c r="B106" s="202"/>
      <c r="C106" s="203"/>
      <c r="D106" s="203"/>
      <c r="E106" s="203"/>
      <c r="F106" s="203"/>
      <c r="G106" s="204"/>
      <c r="H106" s="139"/>
      <c r="I106" s="139"/>
    </row>
    <row r="107" spans="1:9" ht="30" x14ac:dyDescent="0.2">
      <c r="A107" s="48"/>
      <c r="B107" s="148" t="s">
        <v>81</v>
      </c>
      <c r="C107" s="149" t="s">
        <v>90</v>
      </c>
      <c r="D107" s="149" t="s">
        <v>82</v>
      </c>
      <c r="E107" s="149" t="s">
        <v>83</v>
      </c>
      <c r="F107" s="150" t="s">
        <v>91</v>
      </c>
      <c r="G107" s="151" t="s">
        <v>93</v>
      </c>
      <c r="H107" s="138"/>
      <c r="I107" s="138"/>
    </row>
    <row r="108" spans="1:9" ht="15" x14ac:dyDescent="0.2">
      <c r="A108" s="48"/>
      <c r="B108" s="142" t="s">
        <v>92</v>
      </c>
      <c r="C108" s="143">
        <v>0</v>
      </c>
      <c r="D108" s="143">
        <v>0</v>
      </c>
      <c r="E108" s="143">
        <v>0</v>
      </c>
      <c r="F108" s="143">
        <v>0</v>
      </c>
      <c r="G108" s="152"/>
      <c r="H108" s="140"/>
      <c r="I108" s="141"/>
    </row>
    <row r="109" spans="1:9" ht="15" x14ac:dyDescent="0.2">
      <c r="A109" s="48"/>
      <c r="B109" s="144" t="s">
        <v>88</v>
      </c>
      <c r="C109" s="145">
        <v>0</v>
      </c>
      <c r="D109" s="145">
        <v>0</v>
      </c>
      <c r="E109" s="145">
        <v>0</v>
      </c>
      <c r="F109" s="145">
        <v>0</v>
      </c>
      <c r="G109" s="153" t="s">
        <v>108</v>
      </c>
      <c r="H109" s="140"/>
      <c r="I109" s="141"/>
    </row>
    <row r="110" spans="1:9" ht="15" x14ac:dyDescent="0.2">
      <c r="A110" s="48"/>
      <c r="B110" s="142" t="s">
        <v>89</v>
      </c>
      <c r="C110" s="143">
        <v>0</v>
      </c>
      <c r="D110" s="143">
        <v>0</v>
      </c>
      <c r="E110" s="143">
        <v>0</v>
      </c>
      <c r="F110" s="143">
        <v>0</v>
      </c>
      <c r="G110" s="152"/>
      <c r="H110" s="197"/>
      <c r="I110" s="198"/>
    </row>
    <row r="111" spans="1:9" ht="15" x14ac:dyDescent="0.2">
      <c r="A111" s="48"/>
      <c r="B111" s="144" t="s">
        <v>84</v>
      </c>
      <c r="C111" s="145">
        <v>0</v>
      </c>
      <c r="D111" s="145">
        <v>0</v>
      </c>
      <c r="E111" s="145">
        <v>0</v>
      </c>
      <c r="F111" s="145">
        <v>0</v>
      </c>
      <c r="G111" s="153"/>
      <c r="H111" s="197"/>
      <c r="I111" s="198"/>
    </row>
    <row r="112" spans="1:9" ht="15" x14ac:dyDescent="0.2">
      <c r="A112" s="48"/>
      <c r="B112" s="142" t="s">
        <v>85</v>
      </c>
      <c r="C112" s="143">
        <v>0</v>
      </c>
      <c r="D112" s="143">
        <v>0</v>
      </c>
      <c r="E112" s="143">
        <v>0</v>
      </c>
      <c r="F112" s="143">
        <v>0</v>
      </c>
      <c r="G112" s="152"/>
      <c r="H112" s="197"/>
      <c r="I112" s="198"/>
    </row>
    <row r="113" spans="1:9" ht="30" x14ac:dyDescent="0.2">
      <c r="A113" s="48"/>
      <c r="B113" s="144" t="s">
        <v>86</v>
      </c>
      <c r="C113" s="145">
        <v>0</v>
      </c>
      <c r="D113" s="145">
        <v>0</v>
      </c>
      <c r="E113" s="145">
        <v>0</v>
      </c>
      <c r="F113" s="145">
        <v>0</v>
      </c>
      <c r="G113" s="153"/>
      <c r="H113" s="197"/>
      <c r="I113" s="198"/>
    </row>
    <row r="114" spans="1:9" ht="45.75" thickBot="1" x14ac:dyDescent="0.25">
      <c r="A114" s="48"/>
      <c r="B114" s="155" t="s">
        <v>87</v>
      </c>
      <c r="C114" s="154">
        <v>0</v>
      </c>
      <c r="D114" s="154">
        <v>0</v>
      </c>
      <c r="E114" s="154">
        <v>0</v>
      </c>
      <c r="F114" s="154">
        <v>0</v>
      </c>
      <c r="G114" s="161" t="s">
        <v>108</v>
      </c>
      <c r="H114" s="197"/>
      <c r="I114" s="198"/>
    </row>
    <row r="115" spans="1:9" ht="15.75" thickBot="1" x14ac:dyDescent="0.25">
      <c r="A115" s="48"/>
      <c r="B115" s="156"/>
      <c r="C115" s="157"/>
      <c r="D115" s="157"/>
      <c r="E115" s="157"/>
      <c r="F115" s="157"/>
      <c r="G115" s="158"/>
      <c r="H115" s="25"/>
      <c r="I115" s="25"/>
    </row>
    <row r="116" spans="1:9" ht="15.75" thickBot="1" x14ac:dyDescent="0.25">
      <c r="A116" s="48"/>
      <c r="B116" s="146" t="s">
        <v>64</v>
      </c>
      <c r="C116" s="147">
        <f>SUM(C108:C114)</f>
        <v>0</v>
      </c>
      <c r="D116" s="147">
        <f t="shared" ref="D116:F116" si="17">SUM(D108:D114)</f>
        <v>0</v>
      </c>
      <c r="E116" s="147">
        <f t="shared" si="17"/>
        <v>0</v>
      </c>
      <c r="F116" s="147">
        <f t="shared" si="17"/>
        <v>0</v>
      </c>
      <c r="G116" s="158"/>
      <c r="H116" s="25"/>
      <c r="I116" s="25"/>
    </row>
    <row r="117" spans="1:9" x14ac:dyDescent="0.2">
      <c r="A117" s="48"/>
      <c r="E117" s="25"/>
      <c r="F117" s="25"/>
      <c r="G117" s="25"/>
      <c r="H117" s="25"/>
      <c r="I117" s="25"/>
    </row>
    <row r="118" spans="1:9" x14ac:dyDescent="0.2">
      <c r="A118" s="48"/>
      <c r="E118" s="25"/>
      <c r="F118" s="25"/>
      <c r="G118" s="25"/>
      <c r="H118" s="25"/>
      <c r="I118" s="25"/>
    </row>
    <row r="119" spans="1:9" x14ac:dyDescent="0.2">
      <c r="E119" s="25"/>
      <c r="F119" s="25"/>
      <c r="G119" s="25"/>
      <c r="H119" s="25"/>
      <c r="I119" s="25"/>
    </row>
    <row r="120" spans="1:9" x14ac:dyDescent="0.2">
      <c r="A120" s="4" t="s">
        <v>96</v>
      </c>
      <c r="E120" s="25"/>
      <c r="F120" s="25"/>
      <c r="G120" s="25"/>
      <c r="H120" s="25"/>
      <c r="I120" s="25"/>
    </row>
    <row r="121" spans="1:9" x14ac:dyDescent="0.2">
      <c r="A121" s="4" t="s">
        <v>102</v>
      </c>
      <c r="E121" s="25"/>
      <c r="F121" s="25"/>
      <c r="G121" s="25"/>
      <c r="H121" s="25"/>
      <c r="I121" s="25"/>
    </row>
    <row r="122" spans="1:9" x14ac:dyDescent="0.2">
      <c r="A122" s="4" t="s">
        <v>113</v>
      </c>
      <c r="E122" s="25"/>
      <c r="F122" s="25"/>
      <c r="G122" s="25"/>
      <c r="H122" s="25"/>
      <c r="I122" s="25"/>
    </row>
    <row r="123" spans="1:9" x14ac:dyDescent="0.2">
      <c r="A123" s="4" t="s">
        <v>103</v>
      </c>
      <c r="E123" s="25"/>
      <c r="F123" s="25"/>
      <c r="G123" s="25"/>
      <c r="H123" s="25"/>
      <c r="I123" s="25"/>
    </row>
    <row r="124" spans="1:9" x14ac:dyDescent="0.2">
      <c r="A124" s="4" t="s">
        <v>114</v>
      </c>
      <c r="E124" s="25"/>
      <c r="F124" s="25"/>
      <c r="G124" s="25"/>
      <c r="H124" s="25"/>
      <c r="I124" s="25"/>
    </row>
    <row r="125" spans="1:9" x14ac:dyDescent="0.2">
      <c r="A125" s="4" t="s">
        <v>115</v>
      </c>
      <c r="E125" s="25"/>
      <c r="F125" s="25"/>
      <c r="G125" s="25"/>
      <c r="H125" s="25"/>
      <c r="I125" s="25"/>
    </row>
    <row r="126" spans="1:9" x14ac:dyDescent="0.2">
      <c r="A126" s="4" t="s">
        <v>97</v>
      </c>
      <c r="E126" s="25"/>
      <c r="F126" s="25"/>
      <c r="G126" s="25"/>
      <c r="H126" s="25"/>
      <c r="I126" s="25"/>
    </row>
    <row r="127" spans="1:9" x14ac:dyDescent="0.2">
      <c r="A127" s="4" t="s">
        <v>98</v>
      </c>
      <c r="E127" s="25"/>
      <c r="F127" s="25"/>
      <c r="G127" s="25"/>
      <c r="H127" s="25"/>
      <c r="I127" s="25"/>
    </row>
    <row r="128" spans="1:9" x14ac:dyDescent="0.2">
      <c r="A128" s="4" t="s">
        <v>101</v>
      </c>
      <c r="E128" s="25"/>
      <c r="F128" s="25"/>
      <c r="G128" s="25"/>
      <c r="H128" s="25"/>
      <c r="I128" s="25"/>
    </row>
    <row r="129" spans="1:9" x14ac:dyDescent="0.2">
      <c r="A129" s="4" t="s">
        <v>99</v>
      </c>
      <c r="E129" s="25"/>
      <c r="F129" s="25"/>
      <c r="G129" s="25"/>
      <c r="H129" s="25"/>
      <c r="I129" s="25"/>
    </row>
    <row r="130" spans="1:9" x14ac:dyDescent="0.2">
      <c r="A130" s="4" t="s">
        <v>100</v>
      </c>
      <c r="E130" s="25"/>
      <c r="F130" s="25"/>
      <c r="G130" s="25"/>
      <c r="H130" s="25"/>
      <c r="I130" s="25"/>
    </row>
    <row r="131" spans="1:9" x14ac:dyDescent="0.2">
      <c r="A131" s="4" t="s">
        <v>104</v>
      </c>
      <c r="E131" s="25"/>
      <c r="F131" s="25"/>
      <c r="G131" s="25"/>
      <c r="H131" s="25"/>
      <c r="I131" s="25"/>
    </row>
    <row r="132" spans="1:9" x14ac:dyDescent="0.2">
      <c r="A132" s="4" t="s">
        <v>118</v>
      </c>
      <c r="E132" s="25"/>
      <c r="F132" s="25"/>
      <c r="G132" s="25"/>
      <c r="H132" s="25"/>
      <c r="I132" s="25"/>
    </row>
    <row r="133" spans="1:9" x14ac:dyDescent="0.2">
      <c r="A133" s="4" t="s">
        <v>116</v>
      </c>
      <c r="E133" s="25"/>
      <c r="F133" s="25"/>
      <c r="G133" s="25"/>
      <c r="H133" s="25"/>
      <c r="I133" s="25"/>
    </row>
    <row r="134" spans="1:9" x14ac:dyDescent="0.2">
      <c r="E134" s="25"/>
      <c r="F134" s="25"/>
      <c r="G134" s="25"/>
      <c r="H134" s="25"/>
      <c r="I134" s="25"/>
    </row>
    <row r="135" spans="1:9" x14ac:dyDescent="0.2">
      <c r="E135" s="25"/>
      <c r="F135" s="25"/>
      <c r="G135" s="25"/>
      <c r="H135" s="25"/>
      <c r="I135" s="25"/>
    </row>
    <row r="136" spans="1:9" x14ac:dyDescent="0.2">
      <c r="E136" s="25"/>
      <c r="F136" s="25"/>
      <c r="G136" s="25"/>
      <c r="H136" s="25"/>
      <c r="I136" s="25"/>
    </row>
    <row r="137" spans="1:9" x14ac:dyDescent="0.2">
      <c r="E137" s="25"/>
      <c r="F137" s="25"/>
      <c r="G137" s="25"/>
      <c r="H137" s="25"/>
      <c r="I137" s="25"/>
    </row>
    <row r="138" spans="1:9" x14ac:dyDescent="0.2"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1E756C0478942B36B7F06098148EF" ma:contentTypeVersion="14" ma:contentTypeDescription="Create a new document." ma:contentTypeScope="" ma:versionID="6c7ca0baab85df236a7cefd6f0df11c5">
  <xsd:schema xmlns:xsd="http://www.w3.org/2001/XMLSchema" xmlns:xs="http://www.w3.org/2001/XMLSchema" xmlns:p="http://schemas.microsoft.com/office/2006/metadata/properties" xmlns:ns2="910d8d83-4195-4daf-a115-84f44816a7da" xmlns:ns3="b1712adc-51f3-4fff-807c-98889b063a9d" targetNamespace="http://schemas.microsoft.com/office/2006/metadata/properties" ma:root="true" ma:fieldsID="ce4f35a70bb1e00d7616d40c0c569966" ns2:_="" ns3:_="">
    <xsd:import namespace="910d8d83-4195-4daf-a115-84f44816a7da"/>
    <xsd:import namespace="b1712adc-51f3-4fff-807c-98889b063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d8d83-4195-4daf-a115-84f44816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090005f-c2b7-4f2f-a2ec-5171a59ed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12adc-51f3-4fff-807c-98889b063a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26a6f5-e797-4f79-b2f4-7c107a28c7b0}" ma:internalName="TaxCatchAll" ma:showField="CatchAllData" ma:web="b1712adc-51f3-4fff-807c-98889b063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ABA0B5-F095-4668-9FD1-995715D6D921}"/>
</file>

<file path=customXml/itemProps2.xml><?xml version="1.0" encoding="utf-8"?>
<ds:datastoreItem xmlns:ds="http://schemas.openxmlformats.org/officeDocument/2006/customXml" ds:itemID="{C8FE59A0-CE2F-46DE-BDDC-1CEF7EBC3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2024-04-16T17:47:02Z</cp:lastPrinted>
  <dcterms:created xsi:type="dcterms:W3CDTF">2018-01-02T17:58:49Z</dcterms:created>
  <dcterms:modified xsi:type="dcterms:W3CDTF">2024-04-16T17:47:42Z</dcterms:modified>
</cp:coreProperties>
</file>